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O1A\Соревнования\2015\2015-05-16 ОПСПб по РС на УКВ\"/>
    </mc:Choice>
  </mc:AlternateContent>
  <bookViews>
    <workbookView xWindow="0" yWindow="0" windowWidth="218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N15" i="1"/>
  <c r="N16" i="1"/>
  <c r="N17" i="1"/>
  <c r="N18" i="1"/>
  <c r="N19" i="1"/>
  <c r="N20" i="1"/>
  <c r="N21" i="1"/>
  <c r="N22" i="1"/>
  <c r="N23" i="1"/>
  <c r="N24" i="1"/>
  <c r="K10" i="1"/>
  <c r="K11" i="1"/>
  <c r="G1" i="1" s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30" i="1"/>
  <c r="K31" i="1"/>
  <c r="K32" i="1"/>
  <c r="I31" i="1" l="1"/>
  <c r="I30" i="1"/>
  <c r="L30" i="1" s="1"/>
  <c r="I32" i="1"/>
  <c r="L32" i="1" l="1"/>
  <c r="L31" i="1"/>
  <c r="I19" i="1"/>
  <c r="I24" i="1"/>
  <c r="I15" i="1"/>
  <c r="I20" i="1"/>
  <c r="I16" i="1"/>
  <c r="I11" i="1"/>
  <c r="I17" i="1"/>
  <c r="L11" i="1" l="1"/>
  <c r="L20" i="1"/>
  <c r="L24" i="1"/>
  <c r="L17" i="1"/>
  <c r="L16" i="1"/>
  <c r="L15" i="1"/>
  <c r="L19" i="1"/>
  <c r="I18" i="1"/>
  <c r="I13" i="1"/>
  <c r="I21" i="1"/>
  <c r="I22" i="1"/>
  <c r="I10" i="1"/>
  <c r="I14" i="1"/>
  <c r="I23" i="1"/>
  <c r="I12" i="1"/>
  <c r="L10" i="1" l="1"/>
  <c r="L18" i="1"/>
  <c r="L12" i="1"/>
  <c r="L22" i="1"/>
  <c r="L23" i="1"/>
  <c r="L21" i="1"/>
  <c r="L14" i="1"/>
  <c r="L13" i="1"/>
  <c r="M21" i="1"/>
  <c r="M20" i="1" l="1"/>
  <c r="M15" i="1"/>
  <c r="M19" i="1"/>
  <c r="M17" i="1"/>
  <c r="M11" i="1"/>
  <c r="M16" i="1"/>
  <c r="M14" i="1"/>
  <c r="M23" i="1"/>
  <c r="M18" i="1"/>
  <c r="M22" i="1"/>
  <c r="M10" i="1"/>
  <c r="M12" i="1"/>
  <c r="M13" i="1"/>
</calcChain>
</file>

<file path=xl/sharedStrings.xml><?xml version="1.0" encoding="utf-8"?>
<sst xmlns="http://schemas.openxmlformats.org/spreadsheetml/2006/main" count="131" uniqueCount="72">
  <si>
    <t>Позывной</t>
  </si>
  <si>
    <t>связей</t>
  </si>
  <si>
    <t>очков</t>
  </si>
  <si>
    <t>Заявлено</t>
  </si>
  <si>
    <t>Подтверждено</t>
  </si>
  <si>
    <t>ЕВСК</t>
  </si>
  <si>
    <t>Разряд
(звание)</t>
  </si>
  <si>
    <t>Пол</t>
  </si>
  <si>
    <t>м</t>
  </si>
  <si>
    <t>Личный позывной, ФИО спортсмена</t>
  </si>
  <si>
    <t>Главный секретарь:</t>
  </si>
  <si>
    <t>Главный судья:</t>
  </si>
  <si>
    <t>Год рождения</t>
  </si>
  <si>
    <t>№</t>
  </si>
  <si>
    <t>RA1AVD, Кокошкин Григорий Романович</t>
  </si>
  <si>
    <t>RA1AVK, Кокошкин Михаил Романович</t>
  </si>
  <si>
    <t>Место</t>
  </si>
  <si>
    <t>КМС</t>
  </si>
  <si>
    <t>Курганов Георгий Денисович</t>
  </si>
  <si>
    <t>б/р</t>
  </si>
  <si>
    <t>Хренов Евгений Анатольевич</t>
  </si>
  <si>
    <t>Сатулло Игорь Андреевич</t>
  </si>
  <si>
    <t>RA1ANV, Махно Артём Юрьевич</t>
  </si>
  <si>
    <t>R1A-280, Тобикова София Владимировна</t>
  </si>
  <si>
    <t>ж</t>
  </si>
  <si>
    <t>R1A-235, Баронин Виктор Евгеньевич</t>
  </si>
  <si>
    <t>R1A-263, Стрекозова Мария Евгеньевна</t>
  </si>
  <si>
    <t>R1A-269, Якубов Владимир Владиславович</t>
  </si>
  <si>
    <t>R91C</t>
  </si>
  <si>
    <t>R92M</t>
  </si>
  <si>
    <t>R83B</t>
  </si>
  <si>
    <t>R84N</t>
  </si>
  <si>
    <t>R75K</t>
  </si>
  <si>
    <t>R76F</t>
  </si>
  <si>
    <t>R67S</t>
  </si>
  <si>
    <t>R68R</t>
  </si>
  <si>
    <t>R59G</t>
  </si>
  <si>
    <t>R50A</t>
  </si>
  <si>
    <t>R41O</t>
  </si>
  <si>
    <t>R42I</t>
  </si>
  <si>
    <t>R33E</t>
  </si>
  <si>
    <t>R34D</t>
  </si>
  <si>
    <t>R25L</t>
  </si>
  <si>
    <t>Окуловский Григорий Егорович</t>
  </si>
  <si>
    <t>Окуловский Георгий Егорович</t>
  </si>
  <si>
    <t>Краснопёр Владимир Владимирович</t>
  </si>
  <si>
    <t>Левин Алексей Дмитриевич</t>
  </si>
  <si>
    <t>Жиругов Павел Владиславович</t>
  </si>
  <si>
    <t>R26T</t>
  </si>
  <si>
    <t>UA1ACQ, Архипов Юрий Анатольевич</t>
  </si>
  <si>
    <t>R27N</t>
  </si>
  <si>
    <t>RA1ALH, Заднепряный Андрей Юрьевич</t>
  </si>
  <si>
    <t>R08Z</t>
  </si>
  <si>
    <t>RK1AG, Гимбатов Магомед Кадиеевич</t>
  </si>
  <si>
    <t>SO - один оператор в возрасте до 19 лет (1996 г. р. и моложе)</t>
  </si>
  <si>
    <t>% от
ВИП</t>
  </si>
  <si>
    <t>спортивный судья второй категории
UA1F, В.Г. Протацкий</t>
  </si>
  <si>
    <t>спортивный судья первой категории
RD1A, О.Ю. Стрибный</t>
  </si>
  <si>
    <t>Высший исходный показатель (ВИП):</t>
  </si>
  <si>
    <t>очка</t>
  </si>
  <si>
    <t>% ошибок</t>
  </si>
  <si>
    <t>Команда</t>
  </si>
  <si>
    <t>СПб ЦД(ю)ТТ</t>
  </si>
  <si>
    <t>ДДТ «На реке Сестре»</t>
  </si>
  <si>
    <t>Год
рождения</t>
  </si>
  <si>
    <t>АЛРС</t>
  </si>
  <si>
    <t>ЦТТиИТ Пушкинского района СПб</t>
  </si>
  <si>
    <t>Вне зачёта, SO-2 - один оператор в возрасте 20 лет и старше (1995 г. р. и старше)</t>
  </si>
  <si>
    <t>I</t>
  </si>
  <si>
    <t>Нормативы ЕВСК для юношей и юниоров (% от ВИП):  1 разряд = 60%, 2 разряд = 50%, 3 разряд = 40%, 1юн разряд = 30%, 2юн разряд = 20%, 3юн разряд = 10%</t>
  </si>
  <si>
    <t>Нормативы ЕВСК для девушек и юниорок (% от ВИП):  1 разряд = 55%, 2 разряд = 40%, 3 разряд = 30%, 1юн разряд = 20%, 2юн разряд = 10%, 3юн разряд = 5%</t>
  </si>
  <si>
    <t>Вид программы SO. Состав: КМС - 5, 1 разряд - 1, без разряда - 12 спортсменов.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</si>
</sst>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Alignment="1">
      <alignment horizontal="center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9" fontId="2" fillId="0" borderId="0" xfId="1" applyNumberFormat="1" applyFont="1" applyAlignment="1">
      <alignment vertical="center"/>
    </xf>
    <xf numFmtId="9" fontId="2" fillId="0" borderId="0" xfId="0" applyNumberFormat="1" applyFont="1" applyAlignment="1">
      <alignment horizontal="left" vertical="center"/>
    </xf>
    <xf numFmtId="9" fontId="3" fillId="0" borderId="0" xfId="1" applyNumberFormat="1" applyFont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9" fontId="3" fillId="0" borderId="2" xfId="1" applyNumberFormat="1" applyFont="1" applyBorder="1" applyAlignment="1">
      <alignment horizontal="center" vertical="center" wrapText="1"/>
    </xf>
    <xf numFmtId="9" fontId="3" fillId="0" borderId="3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9" fontId="2" fillId="0" borderId="0" xfId="1" applyNumberFormat="1" applyFont="1" applyBorder="1" applyAlignment="1">
      <alignment vertical="center"/>
    </xf>
    <xf numFmtId="9" fontId="3" fillId="0" borderId="0" xfId="1" applyNumberFormat="1" applyFont="1" applyBorder="1" applyAlignment="1">
      <alignment vertical="center" wrapText="1"/>
    </xf>
    <xf numFmtId="9" fontId="3" fillId="0" borderId="0" xfId="1" applyNumberFormat="1" applyFont="1" applyBorder="1" applyAlignment="1">
      <alignment vertical="center"/>
    </xf>
    <xf numFmtId="9" fontId="2" fillId="0" borderId="0" xfId="1" applyNumberFormat="1" applyFont="1" applyBorder="1" applyAlignment="1">
      <alignment horizontal="center" vertical="center"/>
    </xf>
    <xf numFmtId="9" fontId="2" fillId="0" borderId="0" xfId="1" applyNumberFormat="1" applyFont="1" applyAlignment="1">
      <alignment vertical="center" wrapText="1"/>
    </xf>
    <xf numFmtId="9" fontId="2" fillId="0" borderId="0" xfId="1" applyNumberFormat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Layout" zoomScale="115" zoomScalePageLayoutView="115" workbookViewId="0">
      <selection activeCell="C12" sqref="C12"/>
    </sheetView>
  </sheetViews>
  <sheetFormatPr defaultColWidth="8.88671875" defaultRowHeight="12" x14ac:dyDescent="0.3"/>
  <cols>
    <col min="1" max="1" width="4.88671875" style="12" customWidth="1"/>
    <col min="2" max="2" width="8.33203125" style="12" customWidth="1"/>
    <col min="3" max="3" width="31.88671875" style="7" customWidth="1"/>
    <col min="4" max="4" width="26.44140625" style="7" customWidth="1"/>
    <col min="5" max="5" width="8.33203125" style="12" customWidth="1"/>
    <col min="6" max="6" width="7.21875" style="12" customWidth="1"/>
    <col min="7" max="7" width="4.88671875" style="12" customWidth="1"/>
    <col min="8" max="9" width="6.6640625" style="12" customWidth="1"/>
    <col min="10" max="11" width="6.6640625" style="9" customWidth="1"/>
    <col min="12" max="12" width="6.6640625" style="29" customWidth="1"/>
    <col min="13" max="13" width="6.6640625" style="42" customWidth="1"/>
    <col min="14" max="14" width="6.109375" style="12" customWidth="1"/>
    <col min="15" max="15" width="6" style="11" customWidth="1"/>
    <col min="16" max="16" width="4.5546875" style="11" customWidth="1"/>
    <col min="17" max="16384" width="8.88671875" style="11"/>
  </cols>
  <sheetData>
    <row r="1" spans="1:15" x14ac:dyDescent="0.3">
      <c r="A1" s="6" t="s">
        <v>71</v>
      </c>
      <c r="E1" s="11"/>
      <c r="F1" s="41" t="s">
        <v>58</v>
      </c>
      <c r="G1" s="2">
        <f>ROUND(SUM(K11:K13)/3, 0)</f>
        <v>82</v>
      </c>
      <c r="H1" s="3" t="s">
        <v>59</v>
      </c>
    </row>
    <row r="3" spans="1:15" x14ac:dyDescent="0.3">
      <c r="A3" s="6" t="s">
        <v>69</v>
      </c>
      <c r="D3" s="11"/>
      <c r="E3" s="43"/>
      <c r="F3" s="9"/>
      <c r="G3" s="10"/>
      <c r="H3" s="9"/>
      <c r="I3" s="8"/>
      <c r="K3" s="11"/>
    </row>
    <row r="4" spans="1:15" x14ac:dyDescent="0.3">
      <c r="A4" s="6" t="s">
        <v>70</v>
      </c>
      <c r="D4" s="11"/>
      <c r="E4" s="43"/>
      <c r="F4" s="9"/>
      <c r="G4" s="10"/>
      <c r="H4" s="9"/>
      <c r="I4" s="8"/>
      <c r="K4" s="11"/>
    </row>
    <row r="6" spans="1:15" s="4" customFormat="1" ht="11.4" x14ac:dyDescent="0.2">
      <c r="A6" s="13" t="s">
        <v>54</v>
      </c>
      <c r="B6" s="5"/>
      <c r="C6" s="1"/>
      <c r="D6" s="1"/>
      <c r="E6" s="5"/>
      <c r="F6" s="5"/>
      <c r="G6" s="5"/>
      <c r="H6" s="5"/>
      <c r="I6" s="5"/>
      <c r="J6" s="2"/>
      <c r="K6" s="2"/>
      <c r="L6" s="28"/>
      <c r="M6" s="44"/>
      <c r="N6" s="5"/>
    </row>
    <row r="8" spans="1:15" s="4" customFormat="1" ht="11.4" x14ac:dyDescent="0.3">
      <c r="A8" s="36" t="s">
        <v>13</v>
      </c>
      <c r="B8" s="37" t="s">
        <v>0</v>
      </c>
      <c r="C8" s="38" t="s">
        <v>9</v>
      </c>
      <c r="D8" s="38" t="s">
        <v>61</v>
      </c>
      <c r="E8" s="36" t="s">
        <v>64</v>
      </c>
      <c r="F8" s="36" t="s">
        <v>6</v>
      </c>
      <c r="G8" s="36" t="s">
        <v>7</v>
      </c>
      <c r="H8" s="37" t="s">
        <v>3</v>
      </c>
      <c r="I8" s="37"/>
      <c r="J8" s="45" t="s">
        <v>4</v>
      </c>
      <c r="K8" s="46"/>
      <c r="L8" s="34" t="s">
        <v>60</v>
      </c>
      <c r="M8" s="47" t="s">
        <v>55</v>
      </c>
      <c r="N8" s="37" t="s">
        <v>5</v>
      </c>
      <c r="O8" s="39" t="s">
        <v>16</v>
      </c>
    </row>
    <row r="9" spans="1:15" s="4" customFormat="1" ht="11.4" x14ac:dyDescent="0.3">
      <c r="A9" s="36"/>
      <c r="B9" s="37"/>
      <c r="C9" s="38"/>
      <c r="D9" s="38"/>
      <c r="E9" s="37"/>
      <c r="F9" s="37"/>
      <c r="G9" s="37"/>
      <c r="H9" s="14" t="s">
        <v>1</v>
      </c>
      <c r="I9" s="14" t="s">
        <v>2</v>
      </c>
      <c r="J9" s="15" t="s">
        <v>1</v>
      </c>
      <c r="K9" s="15" t="s">
        <v>2</v>
      </c>
      <c r="L9" s="35"/>
      <c r="M9" s="48"/>
      <c r="N9" s="37"/>
      <c r="O9" s="40"/>
    </row>
    <row r="10" spans="1:15" x14ac:dyDescent="0.3">
      <c r="A10" s="16">
        <v>1</v>
      </c>
      <c r="B10" s="16" t="s">
        <v>32</v>
      </c>
      <c r="C10" s="17" t="s">
        <v>14</v>
      </c>
      <c r="D10" s="17" t="s">
        <v>62</v>
      </c>
      <c r="E10" s="16">
        <v>1997</v>
      </c>
      <c r="F10" s="16" t="s">
        <v>17</v>
      </c>
      <c r="G10" s="16" t="s">
        <v>8</v>
      </c>
      <c r="H10" s="16">
        <v>101</v>
      </c>
      <c r="I10" s="16">
        <f t="shared" ref="I10:I16" si="0">H10</f>
        <v>101</v>
      </c>
      <c r="J10" s="18">
        <v>94</v>
      </c>
      <c r="K10" s="18">
        <f t="shared" ref="K10:K16" si="1">J10</f>
        <v>94</v>
      </c>
      <c r="L10" s="30">
        <f>100%-(K10/I10)</f>
        <v>6.9306930693069257E-2</v>
      </c>
      <c r="M10" s="49">
        <f>K10/$G$1</f>
        <v>1.1463414634146341</v>
      </c>
      <c r="N10" s="16"/>
      <c r="O10" s="16">
        <v>1</v>
      </c>
    </row>
    <row r="11" spans="1:15" x14ac:dyDescent="0.3">
      <c r="A11" s="16">
        <v>2</v>
      </c>
      <c r="B11" s="16" t="s">
        <v>37</v>
      </c>
      <c r="C11" s="17" t="s">
        <v>15</v>
      </c>
      <c r="D11" s="17" t="s">
        <v>62</v>
      </c>
      <c r="E11" s="16">
        <v>1997</v>
      </c>
      <c r="F11" s="16" t="s">
        <v>17</v>
      </c>
      <c r="G11" s="16" t="s">
        <v>8</v>
      </c>
      <c r="H11" s="16">
        <v>95</v>
      </c>
      <c r="I11" s="16">
        <f t="shared" si="0"/>
        <v>95</v>
      </c>
      <c r="J11" s="18">
        <v>85</v>
      </c>
      <c r="K11" s="18">
        <f t="shared" si="1"/>
        <v>85</v>
      </c>
      <c r="L11" s="30">
        <f>100%-(K11/I11)</f>
        <v>0.10526315789473684</v>
      </c>
      <c r="M11" s="49">
        <f>K11/$G$1</f>
        <v>1.0365853658536586</v>
      </c>
      <c r="N11" s="16"/>
      <c r="O11" s="16">
        <v>2</v>
      </c>
    </row>
    <row r="12" spans="1:15" x14ac:dyDescent="0.3">
      <c r="A12" s="16">
        <v>3</v>
      </c>
      <c r="B12" s="16" t="s">
        <v>35</v>
      </c>
      <c r="C12" s="17" t="s">
        <v>26</v>
      </c>
      <c r="D12" s="17" t="s">
        <v>62</v>
      </c>
      <c r="E12" s="16">
        <v>2001</v>
      </c>
      <c r="F12" s="16" t="s">
        <v>17</v>
      </c>
      <c r="G12" s="16" t="s">
        <v>24</v>
      </c>
      <c r="H12" s="16">
        <v>86</v>
      </c>
      <c r="I12" s="16">
        <f t="shared" si="0"/>
        <v>86</v>
      </c>
      <c r="J12" s="18">
        <v>81</v>
      </c>
      <c r="K12" s="18">
        <f t="shared" si="1"/>
        <v>81</v>
      </c>
      <c r="L12" s="30">
        <f>100%-(K12/I12)</f>
        <v>5.8139534883720922E-2</v>
      </c>
      <c r="M12" s="49">
        <f>K12/$G$1</f>
        <v>0.98780487804878048</v>
      </c>
      <c r="N12" s="16"/>
      <c r="O12" s="16">
        <v>3</v>
      </c>
    </row>
    <row r="13" spans="1:15" x14ac:dyDescent="0.3">
      <c r="A13" s="16">
        <v>4</v>
      </c>
      <c r="B13" s="16" t="s">
        <v>29</v>
      </c>
      <c r="C13" s="17" t="s">
        <v>22</v>
      </c>
      <c r="D13" s="17" t="s">
        <v>62</v>
      </c>
      <c r="E13" s="16">
        <v>1999</v>
      </c>
      <c r="F13" s="16" t="s">
        <v>17</v>
      </c>
      <c r="G13" s="16" t="s">
        <v>8</v>
      </c>
      <c r="H13" s="16">
        <v>84</v>
      </c>
      <c r="I13" s="16">
        <f t="shared" si="0"/>
        <v>84</v>
      </c>
      <c r="J13" s="18">
        <v>80</v>
      </c>
      <c r="K13" s="18">
        <f t="shared" si="1"/>
        <v>80</v>
      </c>
      <c r="L13" s="30">
        <f>100%-(K13/I13)</f>
        <v>4.7619047619047672E-2</v>
      </c>
      <c r="M13" s="49">
        <f>K13/$G$1</f>
        <v>0.97560975609756095</v>
      </c>
      <c r="N13" s="16"/>
      <c r="O13" s="16">
        <v>4</v>
      </c>
    </row>
    <row r="14" spans="1:15" x14ac:dyDescent="0.3">
      <c r="A14" s="16">
        <v>5</v>
      </c>
      <c r="B14" s="16" t="s">
        <v>33</v>
      </c>
      <c r="C14" s="17" t="s">
        <v>23</v>
      </c>
      <c r="D14" s="17" t="s">
        <v>62</v>
      </c>
      <c r="E14" s="16">
        <v>2002</v>
      </c>
      <c r="F14" s="16" t="s">
        <v>17</v>
      </c>
      <c r="G14" s="16" t="s">
        <v>24</v>
      </c>
      <c r="H14" s="16">
        <v>79</v>
      </c>
      <c r="I14" s="16">
        <f t="shared" si="0"/>
        <v>79</v>
      </c>
      <c r="J14" s="18">
        <v>68</v>
      </c>
      <c r="K14" s="18">
        <f t="shared" si="1"/>
        <v>68</v>
      </c>
      <c r="L14" s="30">
        <f>100%-(K14/I14)</f>
        <v>0.13924050632911389</v>
      </c>
      <c r="M14" s="49">
        <f>K14/$G$1</f>
        <v>0.82926829268292679</v>
      </c>
      <c r="N14" s="16"/>
      <c r="O14" s="16">
        <v>5</v>
      </c>
    </row>
    <row r="15" spans="1:15" x14ac:dyDescent="0.3">
      <c r="A15" s="16">
        <v>6</v>
      </c>
      <c r="B15" s="16" t="s">
        <v>40</v>
      </c>
      <c r="C15" s="17" t="s">
        <v>18</v>
      </c>
      <c r="D15" s="17" t="s">
        <v>66</v>
      </c>
      <c r="E15" s="16">
        <v>2001</v>
      </c>
      <c r="F15" s="16" t="s">
        <v>19</v>
      </c>
      <c r="G15" s="16" t="s">
        <v>8</v>
      </c>
      <c r="H15" s="16">
        <v>64</v>
      </c>
      <c r="I15" s="16">
        <f t="shared" si="0"/>
        <v>64</v>
      </c>
      <c r="J15" s="18">
        <v>61</v>
      </c>
      <c r="K15" s="18">
        <f t="shared" si="1"/>
        <v>61</v>
      </c>
      <c r="L15" s="30">
        <f>100%-(K15/I15)</f>
        <v>4.6875E-2</v>
      </c>
      <c r="M15" s="49">
        <f>K15/$G$1</f>
        <v>0.74390243902439024</v>
      </c>
      <c r="N15" s="16" t="str">
        <f t="shared" ref="N11:N24" si="2">IF(G15="м",IF(M15&gt;60%,"1",IF(M15&gt;50%,"2",IF(M15&gt;40%,"3",IF(M15&gt;30%,"1юн",IF(M15&gt;20%,"2юн", IF(M15&gt;10%, "3юн", "")))))),IF(M15&gt;55%,"1",IF(M15&gt;40%,"2",IF(M15&gt;30%,"3",IF(M15&gt;20%,"1юн",IF(M15&gt;10%,"2юн",IF(M15&gt;5%,"3юн","")))))))</f>
        <v>1</v>
      </c>
      <c r="O15" s="16">
        <v>6</v>
      </c>
    </row>
    <row r="16" spans="1:15" x14ac:dyDescent="0.3">
      <c r="A16" s="16">
        <v>7</v>
      </c>
      <c r="B16" s="16" t="s">
        <v>38</v>
      </c>
      <c r="C16" s="17" t="s">
        <v>20</v>
      </c>
      <c r="D16" s="17" t="s">
        <v>66</v>
      </c>
      <c r="E16" s="16">
        <v>2000</v>
      </c>
      <c r="F16" s="16" t="s">
        <v>19</v>
      </c>
      <c r="G16" s="16" t="s">
        <v>8</v>
      </c>
      <c r="H16" s="16">
        <v>66</v>
      </c>
      <c r="I16" s="16">
        <f t="shared" si="0"/>
        <v>66</v>
      </c>
      <c r="J16" s="18">
        <v>58</v>
      </c>
      <c r="K16" s="18">
        <f t="shared" si="1"/>
        <v>58</v>
      </c>
      <c r="L16" s="30">
        <f>100%-(K16/I16)</f>
        <v>0.12121212121212122</v>
      </c>
      <c r="M16" s="49">
        <f>K16/$G$1</f>
        <v>0.70731707317073167</v>
      </c>
      <c r="N16" s="16" t="str">
        <f t="shared" si="2"/>
        <v>1</v>
      </c>
      <c r="O16" s="16">
        <v>7</v>
      </c>
    </row>
    <row r="17" spans="1:15" x14ac:dyDescent="0.3">
      <c r="A17" s="16">
        <v>8</v>
      </c>
      <c r="B17" s="16" t="s">
        <v>36</v>
      </c>
      <c r="C17" s="17" t="s">
        <v>25</v>
      </c>
      <c r="D17" s="17" t="s">
        <v>62</v>
      </c>
      <c r="E17" s="16">
        <v>1996</v>
      </c>
      <c r="F17" s="16" t="s">
        <v>19</v>
      </c>
      <c r="G17" s="16" t="s">
        <v>8</v>
      </c>
      <c r="H17" s="16">
        <v>58</v>
      </c>
      <c r="I17" s="16">
        <f>H17</f>
        <v>58</v>
      </c>
      <c r="J17" s="18">
        <v>57</v>
      </c>
      <c r="K17" s="18">
        <f>J17</f>
        <v>57</v>
      </c>
      <c r="L17" s="30">
        <f>100%-(K17/I17)</f>
        <v>1.7241379310344862E-2</v>
      </c>
      <c r="M17" s="49">
        <f>K17/$G$1</f>
        <v>0.69512195121951215</v>
      </c>
      <c r="N17" s="16" t="str">
        <f t="shared" si="2"/>
        <v>1</v>
      </c>
      <c r="O17" s="16">
        <v>8</v>
      </c>
    </row>
    <row r="18" spans="1:15" x14ac:dyDescent="0.3">
      <c r="A18" s="16">
        <v>9</v>
      </c>
      <c r="B18" s="16" t="s">
        <v>28</v>
      </c>
      <c r="C18" s="17" t="s">
        <v>46</v>
      </c>
      <c r="D18" s="17" t="s">
        <v>63</v>
      </c>
      <c r="E18" s="16">
        <v>2001</v>
      </c>
      <c r="F18" s="16" t="s">
        <v>19</v>
      </c>
      <c r="G18" s="16" t="s">
        <v>8</v>
      </c>
      <c r="H18" s="16">
        <v>68</v>
      </c>
      <c r="I18" s="16">
        <f t="shared" ref="I18:I23" si="3">H18</f>
        <v>68</v>
      </c>
      <c r="J18" s="18">
        <v>55</v>
      </c>
      <c r="K18" s="18">
        <f t="shared" ref="K18:K23" si="4">J18</f>
        <v>55</v>
      </c>
      <c r="L18" s="30">
        <f>100%-(K18/I18)</f>
        <v>0.19117647058823528</v>
      </c>
      <c r="M18" s="49">
        <f>K18/$G$1</f>
        <v>0.67073170731707321</v>
      </c>
      <c r="N18" s="16" t="str">
        <f t="shared" si="2"/>
        <v>1</v>
      </c>
      <c r="O18" s="16">
        <v>9</v>
      </c>
    </row>
    <row r="19" spans="1:15" x14ac:dyDescent="0.3">
      <c r="A19" s="16">
        <v>10</v>
      </c>
      <c r="B19" s="16" t="s">
        <v>42</v>
      </c>
      <c r="C19" s="17" t="s">
        <v>43</v>
      </c>
      <c r="D19" s="17" t="s">
        <v>63</v>
      </c>
      <c r="E19" s="16">
        <v>2000</v>
      </c>
      <c r="F19" s="16" t="s">
        <v>19</v>
      </c>
      <c r="G19" s="16" t="s">
        <v>8</v>
      </c>
      <c r="H19" s="16">
        <v>46</v>
      </c>
      <c r="I19" s="16">
        <f>H19</f>
        <v>46</v>
      </c>
      <c r="J19" s="18">
        <v>40</v>
      </c>
      <c r="K19" s="18">
        <f>J19</f>
        <v>40</v>
      </c>
      <c r="L19" s="30">
        <f>100%-(K19/I19)</f>
        <v>0.13043478260869568</v>
      </c>
      <c r="M19" s="49">
        <f>K19/$G$1</f>
        <v>0.48780487804878048</v>
      </c>
      <c r="N19" s="16" t="str">
        <f t="shared" si="2"/>
        <v>3</v>
      </c>
      <c r="O19" s="16">
        <v>10</v>
      </c>
    </row>
    <row r="20" spans="1:15" x14ac:dyDescent="0.3">
      <c r="A20" s="16">
        <v>11</v>
      </c>
      <c r="B20" s="16" t="s">
        <v>39</v>
      </c>
      <c r="C20" s="17" t="s">
        <v>27</v>
      </c>
      <c r="D20" s="17" t="s">
        <v>62</v>
      </c>
      <c r="E20" s="16">
        <v>2004</v>
      </c>
      <c r="F20" s="16" t="s">
        <v>19</v>
      </c>
      <c r="G20" s="16" t="s">
        <v>8</v>
      </c>
      <c r="H20" s="16">
        <v>45</v>
      </c>
      <c r="I20" s="16">
        <f>H20</f>
        <v>45</v>
      </c>
      <c r="J20" s="18">
        <v>39</v>
      </c>
      <c r="K20" s="18">
        <f>J20</f>
        <v>39</v>
      </c>
      <c r="L20" s="30">
        <f>100%-(K20/I20)</f>
        <v>0.1333333333333333</v>
      </c>
      <c r="M20" s="49">
        <f>K20/$G$1</f>
        <v>0.47560975609756095</v>
      </c>
      <c r="N20" s="16" t="str">
        <f t="shared" si="2"/>
        <v>3</v>
      </c>
      <c r="O20" s="16">
        <v>11</v>
      </c>
    </row>
    <row r="21" spans="1:15" x14ac:dyDescent="0.3">
      <c r="A21" s="16">
        <v>12</v>
      </c>
      <c r="B21" s="16" t="s">
        <v>30</v>
      </c>
      <c r="C21" s="17" t="s">
        <v>44</v>
      </c>
      <c r="D21" s="17" t="s">
        <v>63</v>
      </c>
      <c r="E21" s="16">
        <v>2000</v>
      </c>
      <c r="F21" s="16" t="s">
        <v>19</v>
      </c>
      <c r="G21" s="16" t="s">
        <v>8</v>
      </c>
      <c r="H21" s="16">
        <v>39</v>
      </c>
      <c r="I21" s="16">
        <f t="shared" si="3"/>
        <v>39</v>
      </c>
      <c r="J21" s="18">
        <v>33</v>
      </c>
      <c r="K21" s="18">
        <f t="shared" si="4"/>
        <v>33</v>
      </c>
      <c r="L21" s="30">
        <f>100%-(K21/I21)</f>
        <v>0.15384615384615385</v>
      </c>
      <c r="M21" s="49">
        <f>K21/$G$1</f>
        <v>0.40243902439024393</v>
      </c>
      <c r="N21" s="16" t="str">
        <f t="shared" si="2"/>
        <v>3</v>
      </c>
      <c r="O21" s="16">
        <v>12</v>
      </c>
    </row>
    <row r="22" spans="1:15" x14ac:dyDescent="0.3">
      <c r="A22" s="16">
        <v>13</v>
      </c>
      <c r="B22" s="16" t="s">
        <v>31</v>
      </c>
      <c r="C22" s="17" t="s">
        <v>21</v>
      </c>
      <c r="D22" s="17" t="s">
        <v>66</v>
      </c>
      <c r="E22" s="16">
        <v>2003</v>
      </c>
      <c r="F22" s="16" t="s">
        <v>19</v>
      </c>
      <c r="G22" s="16" t="s">
        <v>8</v>
      </c>
      <c r="H22" s="16">
        <v>40</v>
      </c>
      <c r="I22" s="16">
        <f t="shared" si="3"/>
        <v>40</v>
      </c>
      <c r="J22" s="18">
        <v>31</v>
      </c>
      <c r="K22" s="18">
        <f t="shared" si="4"/>
        <v>31</v>
      </c>
      <c r="L22" s="30">
        <f>100%-(K22/I22)</f>
        <v>0.22499999999999998</v>
      </c>
      <c r="M22" s="49">
        <f>K22/$G$1</f>
        <v>0.37804878048780488</v>
      </c>
      <c r="N22" s="16" t="str">
        <f t="shared" si="2"/>
        <v>1юн</v>
      </c>
      <c r="O22" s="16">
        <v>13</v>
      </c>
    </row>
    <row r="23" spans="1:15" x14ac:dyDescent="0.3">
      <c r="A23" s="16">
        <v>14</v>
      </c>
      <c r="B23" s="16" t="s">
        <v>34</v>
      </c>
      <c r="C23" s="17" t="s">
        <v>47</v>
      </c>
      <c r="D23" s="17" t="s">
        <v>63</v>
      </c>
      <c r="E23" s="16">
        <v>2001</v>
      </c>
      <c r="F23" s="16" t="s">
        <v>19</v>
      </c>
      <c r="G23" s="16" t="s">
        <v>8</v>
      </c>
      <c r="H23" s="16">
        <v>33</v>
      </c>
      <c r="I23" s="16">
        <f t="shared" si="3"/>
        <v>33</v>
      </c>
      <c r="J23" s="18">
        <v>27</v>
      </c>
      <c r="K23" s="18">
        <f t="shared" si="4"/>
        <v>27</v>
      </c>
      <c r="L23" s="30">
        <f>100%-(K23/I23)</f>
        <v>0.18181818181818177</v>
      </c>
      <c r="M23" s="49">
        <f>K23/$G$1</f>
        <v>0.32926829268292684</v>
      </c>
      <c r="N23" s="16" t="str">
        <f t="shared" si="2"/>
        <v>1юн</v>
      </c>
      <c r="O23" s="16">
        <v>14</v>
      </c>
    </row>
    <row r="24" spans="1:15" x14ac:dyDescent="0.3">
      <c r="A24" s="16">
        <v>15</v>
      </c>
      <c r="B24" s="16" t="s">
        <v>41</v>
      </c>
      <c r="C24" s="17" t="s">
        <v>45</v>
      </c>
      <c r="D24" s="17" t="s">
        <v>63</v>
      </c>
      <c r="E24" s="16">
        <v>2004</v>
      </c>
      <c r="F24" s="16" t="s">
        <v>19</v>
      </c>
      <c r="G24" s="16" t="s">
        <v>8</v>
      </c>
      <c r="H24" s="16">
        <v>32</v>
      </c>
      <c r="I24" s="16">
        <f t="shared" ref="I24" si="5">H24</f>
        <v>32</v>
      </c>
      <c r="J24" s="18">
        <v>23</v>
      </c>
      <c r="K24" s="18">
        <f t="shared" ref="K24" si="6">J24</f>
        <v>23</v>
      </c>
      <c r="L24" s="30">
        <f>100%-(K24/I24)</f>
        <v>0.28125</v>
      </c>
      <c r="M24" s="49">
        <f>K24/$G$1</f>
        <v>0.28048780487804881</v>
      </c>
      <c r="N24" s="16" t="str">
        <f t="shared" si="2"/>
        <v>2юн</v>
      </c>
      <c r="O24" s="16">
        <v>15</v>
      </c>
    </row>
    <row r="26" spans="1:15" s="4" customFormat="1" ht="11.4" x14ac:dyDescent="0.2">
      <c r="A26" s="13" t="s">
        <v>67</v>
      </c>
      <c r="B26" s="5"/>
      <c r="C26" s="1"/>
      <c r="D26" s="1"/>
      <c r="E26" s="5"/>
      <c r="F26" s="5"/>
      <c r="G26" s="5"/>
      <c r="H26" s="5"/>
      <c r="I26" s="5"/>
      <c r="J26" s="2"/>
      <c r="K26" s="2"/>
      <c r="L26" s="28"/>
      <c r="M26" s="44"/>
      <c r="N26" s="5"/>
    </row>
    <row r="27" spans="1:15" x14ac:dyDescent="0.3">
      <c r="L27" s="31"/>
      <c r="M27" s="50"/>
      <c r="N27" s="25"/>
      <c r="O27" s="26"/>
    </row>
    <row r="28" spans="1:15" s="4" customFormat="1" ht="11.4" x14ac:dyDescent="0.3">
      <c r="A28" s="36" t="s">
        <v>13</v>
      </c>
      <c r="B28" s="37" t="s">
        <v>0</v>
      </c>
      <c r="C28" s="38" t="s">
        <v>9</v>
      </c>
      <c r="D28" s="38"/>
      <c r="E28" s="36" t="s">
        <v>12</v>
      </c>
      <c r="F28" s="36" t="s">
        <v>6</v>
      </c>
      <c r="G28" s="36" t="s">
        <v>7</v>
      </c>
      <c r="H28" s="37" t="s">
        <v>3</v>
      </c>
      <c r="I28" s="37"/>
      <c r="J28" s="45" t="s">
        <v>4</v>
      </c>
      <c r="K28" s="46"/>
      <c r="L28" s="34" t="s">
        <v>60</v>
      </c>
      <c r="M28" s="51"/>
      <c r="N28" s="27"/>
      <c r="O28" s="27"/>
    </row>
    <row r="29" spans="1:15" s="4" customFormat="1" ht="11.4" x14ac:dyDescent="0.3">
      <c r="A29" s="36"/>
      <c r="B29" s="37"/>
      <c r="C29" s="38"/>
      <c r="D29" s="38"/>
      <c r="E29" s="37"/>
      <c r="F29" s="37"/>
      <c r="G29" s="37"/>
      <c r="H29" s="14" t="s">
        <v>1</v>
      </c>
      <c r="I29" s="14" t="s">
        <v>2</v>
      </c>
      <c r="J29" s="15" t="s">
        <v>1</v>
      </c>
      <c r="K29" s="15" t="s">
        <v>2</v>
      </c>
      <c r="L29" s="35"/>
      <c r="M29" s="52"/>
      <c r="N29" s="27"/>
      <c r="O29" s="27"/>
    </row>
    <row r="30" spans="1:15" x14ac:dyDescent="0.3">
      <c r="A30" s="16">
        <v>1</v>
      </c>
      <c r="B30" s="16" t="s">
        <v>48</v>
      </c>
      <c r="C30" s="17" t="s">
        <v>49</v>
      </c>
      <c r="D30" s="17" t="s">
        <v>65</v>
      </c>
      <c r="E30" s="16">
        <v>1949</v>
      </c>
      <c r="F30" s="16" t="s">
        <v>68</v>
      </c>
      <c r="G30" s="16" t="s">
        <v>8</v>
      </c>
      <c r="H30" s="16">
        <v>42</v>
      </c>
      <c r="I30" s="16">
        <f>H30</f>
        <v>42</v>
      </c>
      <c r="J30" s="18">
        <v>38</v>
      </c>
      <c r="K30" s="18">
        <f>J30</f>
        <v>38</v>
      </c>
      <c r="L30" s="30">
        <f>100%-(K30/I30)</f>
        <v>9.5238095238095233E-2</v>
      </c>
      <c r="M30" s="53"/>
      <c r="N30" s="25"/>
      <c r="O30" s="25"/>
    </row>
    <row r="31" spans="1:15" x14ac:dyDescent="0.3">
      <c r="A31" s="16">
        <v>2</v>
      </c>
      <c r="B31" s="16" t="s">
        <v>50</v>
      </c>
      <c r="C31" s="17" t="s">
        <v>51</v>
      </c>
      <c r="D31" s="17" t="s">
        <v>65</v>
      </c>
      <c r="E31" s="16">
        <v>1966</v>
      </c>
      <c r="F31" s="16" t="s">
        <v>19</v>
      </c>
      <c r="G31" s="16" t="s">
        <v>8</v>
      </c>
      <c r="H31" s="16">
        <v>17</v>
      </c>
      <c r="I31" s="16">
        <f>H31</f>
        <v>17</v>
      </c>
      <c r="J31" s="18">
        <v>13</v>
      </c>
      <c r="K31" s="18">
        <f>J31</f>
        <v>13</v>
      </c>
      <c r="L31" s="30">
        <f>100%-(K31/I31)</f>
        <v>0.23529411764705888</v>
      </c>
      <c r="M31" s="53"/>
      <c r="N31" s="25"/>
      <c r="O31" s="25"/>
    </row>
    <row r="32" spans="1:15" x14ac:dyDescent="0.3">
      <c r="A32" s="16">
        <v>3</v>
      </c>
      <c r="B32" s="16" t="s">
        <v>52</v>
      </c>
      <c r="C32" s="17" t="s">
        <v>53</v>
      </c>
      <c r="D32" s="17" t="s">
        <v>65</v>
      </c>
      <c r="E32" s="16">
        <v>1949</v>
      </c>
      <c r="F32" s="16" t="s">
        <v>19</v>
      </c>
      <c r="G32" s="16" t="s">
        <v>8</v>
      </c>
      <c r="H32" s="16">
        <v>17</v>
      </c>
      <c r="I32" s="16">
        <f>H32</f>
        <v>17</v>
      </c>
      <c r="J32" s="18">
        <v>4</v>
      </c>
      <c r="K32" s="18">
        <f>J32</f>
        <v>4</v>
      </c>
      <c r="L32" s="30">
        <f>100%-(K32/I32)</f>
        <v>0.76470588235294112</v>
      </c>
      <c r="M32" s="53"/>
      <c r="N32" s="25"/>
      <c r="O32" s="25"/>
    </row>
    <row r="33" spans="2:16" ht="24" customHeight="1" x14ac:dyDescent="0.3">
      <c r="L33" s="31"/>
      <c r="M33" s="50"/>
      <c r="N33" s="25"/>
      <c r="O33" s="26"/>
    </row>
    <row r="34" spans="2:16" ht="33" customHeight="1" x14ac:dyDescent="0.3">
      <c r="B34" s="24" t="s">
        <v>10</v>
      </c>
      <c r="C34" s="11"/>
      <c r="D34" s="7" t="s">
        <v>56</v>
      </c>
      <c r="E34" s="7"/>
      <c r="F34" s="7"/>
      <c r="G34" s="7"/>
      <c r="H34" s="7"/>
      <c r="I34" s="7"/>
      <c r="J34" s="7"/>
      <c r="K34" s="7"/>
      <c r="L34" s="32"/>
      <c r="M34" s="54"/>
      <c r="N34" s="7"/>
      <c r="O34" s="7"/>
      <c r="P34" s="7"/>
    </row>
    <row r="35" spans="2:16" x14ac:dyDescent="0.25">
      <c r="C35" s="19"/>
      <c r="D35" s="19"/>
      <c r="E35" s="19"/>
      <c r="F35" s="19"/>
      <c r="G35" s="20"/>
      <c r="H35" s="21"/>
      <c r="I35" s="21"/>
      <c r="J35" s="22"/>
      <c r="K35" s="21"/>
      <c r="L35" s="33"/>
      <c r="M35" s="55"/>
      <c r="N35" s="23"/>
      <c r="O35" s="21"/>
      <c r="P35" s="21"/>
    </row>
    <row r="36" spans="2:16" ht="33" customHeight="1" x14ac:dyDescent="0.3">
      <c r="B36" s="24" t="s">
        <v>11</v>
      </c>
      <c r="C36" s="11"/>
      <c r="D36" s="7" t="s">
        <v>57</v>
      </c>
      <c r="E36" s="7"/>
      <c r="F36" s="7"/>
      <c r="G36" s="7"/>
      <c r="H36" s="7"/>
      <c r="I36" s="7"/>
      <c r="J36" s="7"/>
      <c r="K36" s="7"/>
      <c r="L36" s="32"/>
      <c r="M36" s="54"/>
      <c r="N36" s="7"/>
      <c r="O36" s="7"/>
      <c r="P36" s="7"/>
    </row>
  </sheetData>
  <mergeCells count="23">
    <mergeCell ref="O8:O9"/>
    <mergeCell ref="J8:K8"/>
    <mergeCell ref="N8:N9"/>
    <mergeCell ref="E8:E9"/>
    <mergeCell ref="F8:F9"/>
    <mergeCell ref="G8:G9"/>
    <mergeCell ref="H8:I8"/>
    <mergeCell ref="M8:M9"/>
    <mergeCell ref="L8:L9"/>
    <mergeCell ref="L28:L29"/>
    <mergeCell ref="J28:K28"/>
    <mergeCell ref="A8:A9"/>
    <mergeCell ref="B8:B9"/>
    <mergeCell ref="D8:D9"/>
    <mergeCell ref="A28:A29"/>
    <mergeCell ref="B28:B29"/>
    <mergeCell ref="D28:D29"/>
    <mergeCell ref="E28:E29"/>
    <mergeCell ref="F28:F29"/>
    <mergeCell ref="G28:G29"/>
    <mergeCell ref="H28:I28"/>
    <mergeCell ref="C8:C9"/>
    <mergeCell ref="C28:C29"/>
  </mergeCells>
  <pageMargins left="0.25" right="0.25" top="0.68840579710144922" bottom="0.65217391304347827" header="0.3" footer="0.3"/>
  <pageSetup paperSize="9" orientation="landscape" horizontalDpi="1200" verticalDpi="1200" r:id="rId1"/>
  <headerFooter>
    <oddHeader>&amp;L&amp;"Times New Roman,обычный"&amp;9 16 мая 2015 г.&amp;C&amp;"Times New Roman,полужирный"&amp;12Протокол очного Первенства Санкт-Петребурга по радиосвязи на УКВ телефоном - 2015&amp;R&amp;"Times New Roman,обычный"&amp;9г. Санкт-Петербург</oddHeader>
    <oddFooter>&amp;R&amp;9&amp;P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oleg.rd1a@gmail.com</dc:creator>
  <cp:lastModifiedBy>RePack by Diakov</cp:lastModifiedBy>
  <cp:lastPrinted>2015-05-16T15:34:16Z</cp:lastPrinted>
  <dcterms:created xsi:type="dcterms:W3CDTF">2014-04-12T06:59:43Z</dcterms:created>
  <dcterms:modified xsi:type="dcterms:W3CDTF">2015-05-18T20:48:20Z</dcterms:modified>
</cp:coreProperties>
</file>